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475" windowHeight="84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<sst xmlns="http://schemas.openxmlformats.org/spreadsheetml/2006/main" count="125" uniqueCount="94">
  <si>
    <t>HMA</t>
  </si>
  <si>
    <t>AML low</t>
  </si>
  <si>
    <t>AML high</t>
  </si>
  <si>
    <t>AML FMUD Year</t>
  </si>
  <si>
    <t>Last Gather</t>
  </si>
  <si>
    <t>Fish Creek HMA</t>
  </si>
  <si>
    <t>Total Acres</t>
  </si>
  <si>
    <t>BLM Acres</t>
  </si>
  <si>
    <t>USFS Acres</t>
  </si>
  <si>
    <t>Sevenmile HMA/Butler Basin WHT</t>
  </si>
  <si>
    <t>Little Fish Lake HMA/WHT</t>
  </si>
  <si>
    <t>North Monitor HMA/Kelly Creek WHT</t>
  </si>
  <si>
    <t>% over AML</t>
  </si>
  <si>
    <t>2004 FMUD</t>
  </si>
  <si>
    <t>1992 Court Decision</t>
  </si>
  <si>
    <t>Never</t>
  </si>
  <si>
    <t>Issues</t>
  </si>
  <si>
    <t xml:space="preserve">(4)  Lucky C, Arambel, Ruby Hill (FMUD 2004), Fish Creek Ranch (FMUD 1994) </t>
  </si>
  <si>
    <t>(2)  Sevenmile, Sweeney Wash</t>
  </si>
  <si>
    <t>(1)  Wagon Johnnie</t>
  </si>
  <si>
    <t>BLM Grazing Allotments</t>
  </si>
  <si>
    <t>(1) Willows Ranch</t>
  </si>
  <si>
    <t>Fish Creek Complex Wild Horse Gather Information</t>
  </si>
  <si>
    <t>Ouside HMA</t>
  </si>
  <si>
    <t>50-100</t>
  </si>
  <si>
    <t>No AML</t>
  </si>
  <si>
    <t>NA</t>
  </si>
  <si>
    <t>Hicks Station/Snowball Ranch</t>
  </si>
  <si>
    <t>Hicks Station/Snowball Ranch Allotments</t>
  </si>
  <si>
    <r>
      <t>Outside HMA</t>
    </r>
    <r>
      <rPr>
        <sz val="10"/>
        <rFont val="Times New Roman"/>
        <family val="1"/>
      </rPr>
      <t>:  Hicks Station/Snowball Ranch Allotments</t>
    </r>
  </si>
  <si>
    <t>Estimated Population</t>
  </si>
  <si>
    <t>Estimated  Ungathered (5%)</t>
  </si>
  <si>
    <t>Estimated Gather Numbers (95%)</t>
  </si>
  <si>
    <t>AML Low Range</t>
  </si>
  <si>
    <t>Animals to ship</t>
  </si>
  <si>
    <t>Fertility Control Mares</t>
  </si>
  <si>
    <t>Animals to Release*</t>
  </si>
  <si>
    <t>*At this point, wild horses will not be released into Lucky C South (AML 19-32 ) or Arambel (AML 32-54) due to lack of perennial water sources</t>
  </si>
  <si>
    <t>Fertility Control Mares estimated based on assumption that all remaining horses on the range are studs, and that 80% of the release animals selected are mares.  This results inapproximately 60% mares post gather.</t>
  </si>
  <si>
    <t>Totals</t>
  </si>
  <si>
    <t>Gather, release, ship and fertility control figures are ESTIMATES only.</t>
  </si>
  <si>
    <t>Population exceeds court decided AML.  Wild horse damage to fences and private meadows.  Permittee reduced cattle numbers due to wild horse use.</t>
  </si>
  <si>
    <t>Riparian damage ongoing by wild horses on BLM and USFS, NDOW very conserned about wild horse damage to riparian and aspen, and sage grouse habitat. Permittee not able to use southern portion of allotment, possible lack of feed/water soon.</t>
  </si>
  <si>
    <t>Wild horse damage to winterfat in areas closed to livestock since 1994, severe impacts to vegetation by wild horses in Lucky C, poor animal condition in Lucky C (class 3), permittee unable to utilize 1/2 of the Lucky C allotment, no perennial water (Lucky C and Arambel), water hauling ongoing.</t>
  </si>
  <si>
    <t>Est. Population 2004*</t>
  </si>
  <si>
    <t>*USFS and BLM estimates based on most recent census March, 2002 which reflects winter distribution patterns.  Summer distribution patterns differ.  Estimate of the average year round numbers of wild horses on USFS would be 338-428 wild horses</t>
  </si>
  <si>
    <t>1001               (573 BLM, 428 USFS)</t>
  </si>
  <si>
    <t>63                                   (32 BLM, 31 USFS)</t>
  </si>
  <si>
    <t>248                               (19 BLM, 229 USFS)</t>
  </si>
  <si>
    <t>364                          (196 BLM, 168 USFS)</t>
  </si>
  <si>
    <t>8 (BLM only)</t>
  </si>
  <si>
    <t>1994 FMUD</t>
  </si>
  <si>
    <r>
      <t xml:space="preserve">Partial Gather:  </t>
    </r>
    <r>
      <rPr>
        <sz val="10"/>
        <rFont val="Times New Roman"/>
        <family val="1"/>
      </rPr>
      <t>July</t>
    </r>
    <r>
      <rPr>
        <b/>
        <sz val="10"/>
        <rFont val="Times New Roman"/>
        <family val="1"/>
      </rPr>
      <t xml:space="preserve"> </t>
    </r>
    <r>
      <rPr>
        <sz val="10"/>
        <rFont val="Times New Roman"/>
        <family val="1"/>
      </rPr>
      <t xml:space="preserve">1986  Northern portion Sevenmile HMA gathered.  Southern portion </t>
    </r>
    <r>
      <rPr>
        <b/>
        <sz val="10"/>
        <rFont val="Times New Roman"/>
        <family val="1"/>
      </rPr>
      <t>never</t>
    </r>
    <r>
      <rPr>
        <sz val="10"/>
        <rFont val="Times New Roman"/>
        <family val="1"/>
      </rPr>
      <t xml:space="preserve"> gathered, Butler Basin WHT </t>
    </r>
    <r>
      <rPr>
        <b/>
        <sz val="10"/>
        <rFont val="Times New Roman"/>
        <family val="1"/>
      </rPr>
      <t>never</t>
    </r>
    <r>
      <rPr>
        <sz val="10"/>
        <rFont val="Times New Roman"/>
        <family val="1"/>
      </rPr>
      <t xml:space="preserve"> gathered</t>
    </r>
  </si>
  <si>
    <t>September, 1998</t>
  </si>
  <si>
    <r>
      <t>Partial Gather:</t>
    </r>
    <r>
      <rPr>
        <sz val="10"/>
        <rFont val="Times New Roman"/>
        <family val="1"/>
      </rPr>
      <t xml:space="preserve">  August 2000 Emergency removed 600, leave 200, 2004 emergency removal of  55 from Lucky C.  Ninemile Peak </t>
    </r>
    <r>
      <rPr>
        <b/>
        <sz val="10"/>
        <rFont val="Times New Roman"/>
        <family val="1"/>
      </rPr>
      <t xml:space="preserve">never </t>
    </r>
    <r>
      <rPr>
        <sz val="10"/>
        <rFont val="Times New Roman"/>
        <family val="1"/>
      </rPr>
      <t>gathered</t>
    </r>
  </si>
  <si>
    <t>Last Census</t>
  </si>
  <si>
    <t>Census Count</t>
  </si>
  <si>
    <t>Estimated Populations based on 17.5% annual increase for BMFO and 16% for TFS</t>
  </si>
  <si>
    <t>AML Year</t>
  </si>
  <si>
    <t>1994/2004</t>
  </si>
  <si>
    <t>1992 Court Decree</t>
  </si>
  <si>
    <t>Last gather</t>
  </si>
  <si>
    <t>Release</t>
  </si>
  <si>
    <t>Gather Reason</t>
  </si>
  <si>
    <t>Gather Area</t>
  </si>
  <si>
    <t>Areas not gathered</t>
  </si>
  <si>
    <t>Lucky C Allotment north of  highway, Antelope Range/Ninemile Peak</t>
  </si>
  <si>
    <t>Lucky C allotment south of highway, Arambel Allotment</t>
  </si>
  <si>
    <t>Emergency</t>
  </si>
  <si>
    <t>Gather</t>
  </si>
  <si>
    <t>Lucky C inside HMA or north of hwy, Little Smoky Valley, Antelope Range/Ninemile Peak</t>
  </si>
  <si>
    <t>Regular</t>
  </si>
  <si>
    <t>NSO/NPO shut down gather before completed.  Follow up census =506 remained</t>
  </si>
  <si>
    <t>Ninemile Peak, Lucky C sough of hwy, Arambel Allotment, Antelope Range/Ninemile Peak</t>
  </si>
  <si>
    <t>Notations</t>
  </si>
  <si>
    <t>Implementation of 1994 FMUD, 75 wild horses, Fish Creek Ranch Allotment</t>
  </si>
  <si>
    <t>Fish Creek Ranch Allotment, Lucky C Allotment north of highway</t>
  </si>
  <si>
    <t>Lucky C Allotment south of highway, Arambel Allotment, Fish Creek Ranch Allotment, Antelope and Little Smoky Valley</t>
  </si>
  <si>
    <t>Lucky C outside of HMA, Fish Creek Ranch Allotment Antelope Valley</t>
  </si>
  <si>
    <t>Lucky C outside of HMA north of Hwy, Fish Creek Ranch Allotment, Antelope and Little Smoky Valley</t>
  </si>
  <si>
    <t>NSO/NPO shut down gather before completed.  Estimate 300 left ungathered.</t>
  </si>
  <si>
    <t>North end of Sevenmile HMA winterfat communities</t>
  </si>
  <si>
    <t>Mid and Southern end of Sevenmile HMA and Butler Basin WHT</t>
  </si>
  <si>
    <t>Vegetation destruction/implementation of LUP</t>
  </si>
  <si>
    <t>Entire HMA/WHT</t>
  </si>
  <si>
    <t>Estimate 88 post gather.  All released on USFS.  Captured 195 USFS, 61 BLM</t>
  </si>
  <si>
    <t>Fish Creek Complex Gather History</t>
  </si>
  <si>
    <t>Fish Creek Complex Gather Information</t>
  </si>
  <si>
    <t>Riparian damage occurring, wild horse numbers impacting permittee and forage availabiltiy.  Permittee unable to fully utilize the allotment.</t>
  </si>
  <si>
    <t>HMA Totals</t>
  </si>
  <si>
    <t>Estimate 113-200 remain</t>
  </si>
  <si>
    <t>February 2002*</t>
  </si>
  <si>
    <t>September, 2004 USFS Census Butler Basin 215 wild horses, Kelly Creek 49 wild horses</t>
  </si>
  <si>
    <t>Wild Horses utilizing all forage available in very small allotment, causing hardship to permittee and damage to wilderness study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</si>
</sst>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0"/>
      <name val="Times New Roman"/>
      <family val="1"/>
    </font>
    <font>
      <b/>
      <sz val="10"/>
      <name val="Times New Roman"/>
      <family val="1"/>
    </font>
    <font>
      <b/>
      <i/>
      <sz val="10"/>
      <name val="Times New Roman"/>
      <family val="1"/>
    </font>
  </fonts>
  <fills count="2">
    <fill>
      <patternFill/>
    </fill>
    <fill>
      <patternFill patternType="gray125"/>
    </fill>
  </fills>
  <borders count="18">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double"/>
      <bottom style="thin"/>
    </border>
    <border>
      <left style="thin"/>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horizontal="center"/>
    </xf>
    <xf numFmtId="0" fontId="1" fillId="0" borderId="0" xfId="0" applyFont="1" applyBorder="1" applyAlignment="1">
      <alignment horizontal="center"/>
    </xf>
    <xf numFmtId="9" fontId="1" fillId="0" borderId="0" xfId="0" applyNumberFormat="1"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horizontal="center" wrapText="1"/>
    </xf>
    <xf numFmtId="0" fontId="1" fillId="0" borderId="0" xfId="0" applyFont="1" applyBorder="1" applyAlignment="1">
      <alignment horizontal="left" vertical="center" wrapText="1"/>
    </xf>
    <xf numFmtId="1" fontId="1"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1" fontId="2" fillId="0" borderId="0" xfId="0" applyNumberFormat="1" applyFont="1" applyAlignment="1">
      <alignment horizontal="center"/>
    </xf>
    <xf numFmtId="0" fontId="1" fillId="0" borderId="0" xfId="0" applyFont="1" applyAlignment="1">
      <alignment horizontal="left" wrapText="1"/>
    </xf>
    <xf numFmtId="0" fontId="1" fillId="0" borderId="1" xfId="0" applyFont="1" applyBorder="1" applyAlignment="1">
      <alignment horizontal="center"/>
    </xf>
    <xf numFmtId="0" fontId="1" fillId="0" borderId="1" xfId="0" applyFont="1" applyBorder="1" applyAlignment="1">
      <alignment horizontal="center" wrapText="1"/>
    </xf>
    <xf numFmtId="9" fontId="1" fillId="0" borderId="1" xfId="0" applyNumberFormat="1" applyFont="1" applyBorder="1" applyAlignment="1">
      <alignment horizontal="center"/>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9" fontId="3"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xf>
    <xf numFmtId="3" fontId="1"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9" fontId="3" fillId="0" borderId="3" xfId="0" applyNumberFormat="1" applyFont="1" applyBorder="1" applyAlignment="1">
      <alignment horizontal="center" vertical="center"/>
    </xf>
    <xf numFmtId="17" fontId="1"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horizontal="center"/>
    </xf>
    <xf numFmtId="0" fontId="2" fillId="0" borderId="4" xfId="0" applyFont="1" applyBorder="1" applyAlignment="1">
      <alignment horizontal="center" wrapText="1"/>
    </xf>
    <xf numFmtId="0" fontId="1" fillId="0" borderId="5" xfId="0" applyFont="1" applyBorder="1" applyAlignment="1">
      <alignment horizontal="center"/>
    </xf>
    <xf numFmtId="0" fontId="2" fillId="0" borderId="6" xfId="0" applyFont="1" applyBorder="1" applyAlignment="1">
      <alignment horizontal="center" wrapText="1"/>
    </xf>
    <xf numFmtId="0" fontId="2" fillId="0" borderId="7" xfId="0" applyFont="1" applyBorder="1" applyAlignment="1">
      <alignment horizontal="center" wrapText="1"/>
    </xf>
    <xf numFmtId="9" fontId="2" fillId="0" borderId="7" xfId="0" applyNumberFormat="1" applyFont="1" applyBorder="1" applyAlignment="1">
      <alignment horizontal="center" wrapText="1"/>
    </xf>
    <xf numFmtId="0" fontId="1" fillId="0" borderId="8" xfId="0" applyFont="1" applyBorder="1" applyAlignment="1">
      <alignment horizontal="center" wrapText="1"/>
    </xf>
    <xf numFmtId="0" fontId="1" fillId="0" borderId="8" xfId="0" applyFont="1" applyBorder="1" applyAlignment="1">
      <alignment horizontal="center"/>
    </xf>
    <xf numFmtId="9" fontId="1" fillId="0" borderId="8" xfId="0" applyNumberFormat="1" applyFont="1" applyBorder="1" applyAlignment="1">
      <alignment horizont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9" fontId="1" fillId="0" borderId="5" xfId="0" applyNumberFormat="1" applyFont="1" applyBorder="1" applyAlignment="1">
      <alignment horizontal="center" vertical="center"/>
    </xf>
    <xf numFmtId="9" fontId="1" fillId="0" borderId="3" xfId="0" applyNumberFormat="1" applyFont="1" applyBorder="1" applyAlignment="1">
      <alignment horizontal="center"/>
    </xf>
    <xf numFmtId="0" fontId="1" fillId="0" borderId="3" xfId="0" applyFont="1" applyBorder="1" applyAlignment="1">
      <alignment horizontal="center" wrapText="1"/>
    </xf>
    <xf numFmtId="0" fontId="1" fillId="0" borderId="5" xfId="0" applyFont="1" applyBorder="1" applyAlignment="1">
      <alignment horizontal="left" vertical="center"/>
    </xf>
    <xf numFmtId="0" fontId="1" fillId="0" borderId="5" xfId="0" applyFont="1" applyBorder="1" applyAlignment="1">
      <alignment horizont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center" wrapText="1"/>
    </xf>
    <xf numFmtId="9" fontId="1" fillId="0" borderId="11" xfId="0" applyNumberFormat="1" applyFont="1" applyBorder="1" applyAlignment="1">
      <alignment horizontal="center"/>
    </xf>
    <xf numFmtId="9" fontId="1" fillId="0" borderId="5" xfId="0" applyNumberFormat="1" applyFont="1" applyBorder="1" applyAlignment="1">
      <alignment horizontal="center"/>
    </xf>
    <xf numFmtId="3" fontId="2" fillId="0" borderId="11"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9" fontId="2" fillId="0" borderId="11" xfId="0" applyNumberFormat="1" applyFont="1" applyBorder="1" applyAlignment="1">
      <alignment horizontal="center" vertical="center"/>
    </xf>
    <xf numFmtId="0" fontId="1" fillId="0" borderId="11" xfId="0" applyFont="1" applyBorder="1" applyAlignment="1">
      <alignment horizontal="left" vertical="center"/>
    </xf>
    <xf numFmtId="0" fontId="2" fillId="0" borderId="1" xfId="0" applyFont="1" applyBorder="1" applyAlignment="1">
      <alignment horizontal="left" vertical="center" wrapText="1"/>
    </xf>
    <xf numFmtId="17" fontId="1" fillId="0" borderId="1" xfId="0" applyNumberFormat="1" applyFont="1" applyBorder="1" applyAlignment="1">
      <alignment horizontal="center" vertical="center" wrapText="1"/>
    </xf>
    <xf numFmtId="0" fontId="1" fillId="0" borderId="1" xfId="0" applyFont="1" applyBorder="1" applyAlignment="1">
      <alignment/>
    </xf>
    <xf numFmtId="0" fontId="2" fillId="0" borderId="4" xfId="0" applyFont="1" applyBorder="1" applyAlignment="1">
      <alignment horizontal="left" vertical="center" wrapText="1"/>
    </xf>
    <xf numFmtId="0" fontId="1" fillId="0" borderId="4" xfId="0" applyFont="1" applyBorder="1" applyAlignment="1">
      <alignment horizontal="center" vertical="center" wrapText="1"/>
    </xf>
    <xf numFmtId="17" fontId="1" fillId="0" borderId="4" xfId="0" applyNumberFormat="1" applyFont="1" applyBorder="1" applyAlignment="1">
      <alignment horizontal="center" vertical="center" wrapText="1"/>
    </xf>
    <xf numFmtId="0" fontId="1" fillId="0" borderId="4" xfId="0" applyFont="1" applyBorder="1" applyAlignment="1">
      <alignment/>
    </xf>
    <xf numFmtId="0" fontId="2" fillId="0" borderId="3" xfId="0" applyFont="1" applyBorder="1" applyAlignment="1">
      <alignment horizontal="left" vertical="center" wrapText="1"/>
    </xf>
    <xf numFmtId="17" fontId="1" fillId="0" borderId="3" xfId="0" applyNumberFormat="1" applyFont="1" applyBorder="1" applyAlignment="1">
      <alignment horizontal="center" vertical="center" wrapText="1"/>
    </xf>
    <xf numFmtId="0" fontId="1" fillId="0" borderId="3" xfId="0" applyFont="1" applyBorder="1" applyAlignment="1">
      <alignment/>
    </xf>
    <xf numFmtId="1" fontId="2" fillId="0" borderId="4" xfId="0" applyNumberFormat="1" applyFont="1" applyBorder="1" applyAlignment="1">
      <alignment horizont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2" fillId="0" borderId="7"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12" xfId="0" applyFont="1" applyBorder="1" applyAlignment="1">
      <alignment/>
    </xf>
    <xf numFmtId="0" fontId="2" fillId="0" borderId="0" xfId="0" applyFont="1" applyBorder="1" applyAlignment="1">
      <alignment/>
    </xf>
    <xf numFmtId="0" fontId="1" fillId="0" borderId="12" xfId="0" applyFont="1" applyBorder="1" applyAlignment="1">
      <alignment horizontal="center" wrapText="1"/>
    </xf>
    <xf numFmtId="0" fontId="1"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wrapText="1"/>
    </xf>
    <xf numFmtId="0" fontId="2" fillId="0" borderId="1" xfId="0" applyFont="1" applyBorder="1" applyAlignment="1">
      <alignment horizontal="left" wrapText="1"/>
    </xf>
    <xf numFmtId="0" fontId="1" fillId="0" borderId="13" xfId="0" applyFont="1" applyBorder="1" applyAlignment="1">
      <alignment/>
    </xf>
    <xf numFmtId="0" fontId="1" fillId="0" borderId="14" xfId="0" applyFont="1" applyBorder="1" applyAlignment="1">
      <alignment horizontal="center"/>
    </xf>
    <xf numFmtId="0" fontId="1" fillId="0" borderId="13" xfId="0" applyFont="1" applyBorder="1" applyAlignment="1">
      <alignment horizontal="center"/>
    </xf>
    <xf numFmtId="1" fontId="1" fillId="0" borderId="3"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4" xfId="0" applyFont="1" applyBorder="1" applyAlignment="1">
      <alignment horizontal="center" vertical="center"/>
    </xf>
    <xf numFmtId="1" fontId="1" fillId="0" borderId="4" xfId="0" applyNumberFormat="1" applyFont="1" applyBorder="1" applyAlignment="1">
      <alignment horizontal="center" vertical="center"/>
    </xf>
    <xf numFmtId="0" fontId="1" fillId="0" borderId="15" xfId="0" applyFont="1" applyBorder="1" applyAlignment="1">
      <alignment horizontal="center"/>
    </xf>
    <xf numFmtId="0" fontId="1" fillId="0" borderId="7" xfId="0" applyFont="1" applyBorder="1" applyAlignment="1">
      <alignment horizontal="left"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9" fontId="1" fillId="0" borderId="7" xfId="0" applyNumberFormat="1" applyFont="1" applyBorder="1" applyAlignment="1">
      <alignment horizontal="center" vertical="center"/>
    </xf>
    <xf numFmtId="0" fontId="2" fillId="0" borderId="7" xfId="0"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0" fontId="2" fillId="0" borderId="17" xfId="0" applyFont="1" applyBorder="1" applyAlignment="1">
      <alignment horizontal="center"/>
    </xf>
    <xf numFmtId="1" fontId="2" fillId="0" borderId="17" xfId="0" applyNumberFormat="1" applyFont="1" applyBorder="1" applyAlignment="1">
      <alignment horizontal="center"/>
    </xf>
    <xf numFmtId="0" fontId="1" fillId="0" borderId="6" xfId="0" applyFont="1" applyBorder="1" applyAlignment="1">
      <alignment/>
    </xf>
    <xf numFmtId="0" fontId="1" fillId="0" borderId="9" xfId="0" applyFont="1" applyBorder="1" applyAlignment="1">
      <alignment/>
    </xf>
    <xf numFmtId="0" fontId="2" fillId="0" borderId="0"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center" wrapText="1"/>
    </xf>
    <xf numFmtId="0" fontId="1" fillId="0" borderId="0" xfId="0" applyFont="1" applyBorder="1" applyAlignment="1">
      <alignment horizontal="left" wrapText="1"/>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8"/>
  <sheetViews>
    <sheetView tabSelected="1" workbookViewId="0" topLeftCell="I8">
      <selection activeCell="L13" sqref="L13"/>
    </sheetView>
  </sheetViews>
  <sheetFormatPr defaultColWidth="9.140625" defaultRowHeight="12.75"/>
  <cols>
    <col min="1" max="1" width="16.421875" style="18" customWidth="1"/>
    <col min="2" max="2" width="8.140625" style="17" customWidth="1"/>
    <col min="3" max="4" width="7.57421875" style="17" customWidth="1"/>
    <col min="5" max="5" width="12.421875" style="18" customWidth="1"/>
    <col min="6" max="6" width="7.57421875" style="17" customWidth="1"/>
    <col min="7" max="7" width="8.8515625" style="17" customWidth="1"/>
    <col min="8" max="8" width="14.7109375" style="19" customWidth="1"/>
    <col min="9" max="9" width="19.57421875" style="17" customWidth="1"/>
    <col min="10" max="10" width="23.8515625" style="17" customWidth="1"/>
    <col min="11" max="11" width="24.8515625" style="17" customWidth="1"/>
    <col min="12" max="12" width="32.8515625" style="26" customWidth="1"/>
    <col min="13" max="14" width="23.00390625" style="2" customWidth="1"/>
    <col min="15" max="15" width="23.00390625" style="50" customWidth="1"/>
    <col min="16" max="16384" width="23.00390625" style="17" customWidth="1"/>
  </cols>
  <sheetData>
    <row r="1" spans="1:12" s="2" customFormat="1" ht="12.75">
      <c r="A1" s="107" t="s">
        <v>22</v>
      </c>
      <c r="B1" s="107"/>
      <c r="C1" s="107"/>
      <c r="D1" s="107"/>
      <c r="E1" s="107"/>
      <c r="F1" s="107"/>
      <c r="G1" s="107"/>
      <c r="H1" s="107"/>
      <c r="I1" s="107"/>
      <c r="J1" s="107"/>
      <c r="K1" s="107"/>
      <c r="L1" s="107"/>
    </row>
    <row r="2" spans="1:8" s="2" customFormat="1" ht="12.75">
      <c r="A2" s="5"/>
      <c r="E2" s="5"/>
      <c r="H2" s="3"/>
    </row>
    <row r="3" spans="1:14" s="41" customFormat="1" ht="12.75">
      <c r="A3" s="40"/>
      <c r="E3" s="40"/>
      <c r="H3" s="42"/>
      <c r="M3" s="2"/>
      <c r="N3" s="2"/>
    </row>
    <row r="4" spans="1:15" s="38" customFormat="1" ht="39" thickBot="1">
      <c r="A4" s="38" t="s">
        <v>0</v>
      </c>
      <c r="B4" s="38" t="s">
        <v>7</v>
      </c>
      <c r="C4" s="38" t="s">
        <v>8</v>
      </c>
      <c r="D4" s="38" t="s">
        <v>6</v>
      </c>
      <c r="E4" s="38" t="s">
        <v>44</v>
      </c>
      <c r="F4" s="38" t="s">
        <v>1</v>
      </c>
      <c r="G4" s="38" t="s">
        <v>2</v>
      </c>
      <c r="H4" s="39" t="s">
        <v>12</v>
      </c>
      <c r="I4" s="38" t="s">
        <v>3</v>
      </c>
      <c r="J4" s="38" t="s">
        <v>4</v>
      </c>
      <c r="K4" s="38" t="s">
        <v>20</v>
      </c>
      <c r="L4" s="35" t="s">
        <v>16</v>
      </c>
      <c r="M4" s="10"/>
      <c r="N4" s="10"/>
      <c r="O4" s="37"/>
    </row>
    <row r="5" spans="1:15" s="34" customFormat="1" ht="114.75" customHeight="1" thickTop="1">
      <c r="A5" s="68" t="s">
        <v>5</v>
      </c>
      <c r="B5" s="27">
        <v>252800</v>
      </c>
      <c r="C5" s="27">
        <v>0</v>
      </c>
      <c r="D5" s="27">
        <f>B5+C5</f>
        <v>252800</v>
      </c>
      <c r="E5" s="28">
        <v>326</v>
      </c>
      <c r="F5" s="29">
        <v>107</v>
      </c>
      <c r="G5" s="29">
        <v>180</v>
      </c>
      <c r="H5" s="30">
        <f>E5/F5</f>
        <v>3.046728971962617</v>
      </c>
      <c r="I5" s="31">
        <v>38231</v>
      </c>
      <c r="J5" s="32" t="s">
        <v>54</v>
      </c>
      <c r="K5" s="28" t="s">
        <v>17</v>
      </c>
      <c r="L5" s="33" t="s">
        <v>43</v>
      </c>
      <c r="M5" s="2"/>
      <c r="N5" s="2"/>
      <c r="O5" s="86"/>
    </row>
    <row r="6" spans="1:12" ht="97.5" customHeight="1">
      <c r="A6" s="61" t="s">
        <v>9</v>
      </c>
      <c r="B6" s="20">
        <v>97500</v>
      </c>
      <c r="C6" s="20">
        <v>53523</v>
      </c>
      <c r="D6" s="20">
        <f>B6+C6</f>
        <v>151023</v>
      </c>
      <c r="E6" s="21" t="s">
        <v>49</v>
      </c>
      <c r="F6" s="22">
        <v>60</v>
      </c>
      <c r="G6" s="22">
        <v>100</v>
      </c>
      <c r="H6" s="23">
        <v>6.07</v>
      </c>
      <c r="I6" s="22" t="s">
        <v>13</v>
      </c>
      <c r="J6" s="24" t="s">
        <v>52</v>
      </c>
      <c r="K6" s="21" t="s">
        <v>18</v>
      </c>
      <c r="L6" s="25" t="s">
        <v>42</v>
      </c>
    </row>
    <row r="7" spans="1:12" ht="61.5" customHeight="1">
      <c r="A7" s="61" t="s">
        <v>10</v>
      </c>
      <c r="B7" s="20">
        <v>28836</v>
      </c>
      <c r="C7" s="20">
        <v>89251</v>
      </c>
      <c r="D7" s="20">
        <f>B7+C7</f>
        <v>118087</v>
      </c>
      <c r="E7" s="21" t="s">
        <v>48</v>
      </c>
      <c r="F7" s="22">
        <v>79</v>
      </c>
      <c r="G7" s="22">
        <v>132</v>
      </c>
      <c r="H7" s="23">
        <v>3.14</v>
      </c>
      <c r="I7" s="22" t="s">
        <v>14</v>
      </c>
      <c r="J7" s="21" t="s">
        <v>53</v>
      </c>
      <c r="K7" s="21" t="s">
        <v>19</v>
      </c>
      <c r="L7" s="25" t="s">
        <v>41</v>
      </c>
    </row>
    <row r="8" spans="1:12" ht="58.5" customHeight="1">
      <c r="A8" s="61" t="s">
        <v>11</v>
      </c>
      <c r="B8" s="20">
        <v>11820</v>
      </c>
      <c r="C8" s="20">
        <v>20900</v>
      </c>
      <c r="D8" s="20">
        <f>B8+C8</f>
        <v>32720</v>
      </c>
      <c r="E8" s="21" t="s">
        <v>47</v>
      </c>
      <c r="F8" s="22">
        <v>5</v>
      </c>
      <c r="G8" s="21" t="s">
        <v>50</v>
      </c>
      <c r="H8" s="23">
        <f>63/5</f>
        <v>12.6</v>
      </c>
      <c r="I8" s="22" t="s">
        <v>51</v>
      </c>
      <c r="J8" s="24" t="s">
        <v>15</v>
      </c>
      <c r="K8" s="21" t="s">
        <v>21</v>
      </c>
      <c r="L8" s="25" t="s">
        <v>88</v>
      </c>
    </row>
    <row r="9" spans="1:15" s="36" customFormat="1" ht="12.75">
      <c r="A9" s="80"/>
      <c r="B9" s="43"/>
      <c r="C9" s="43"/>
      <c r="D9" s="43"/>
      <c r="E9" s="44"/>
      <c r="F9" s="43"/>
      <c r="G9" s="43"/>
      <c r="H9" s="45"/>
      <c r="I9" s="48"/>
      <c r="J9" s="49"/>
      <c r="K9" s="49"/>
      <c r="M9" s="2"/>
      <c r="N9" s="2"/>
      <c r="O9" s="51"/>
    </row>
    <row r="10" spans="1:15" s="52" customFormat="1" ht="38.25">
      <c r="A10" s="81" t="s">
        <v>89</v>
      </c>
      <c r="B10" s="56">
        <f>SUM(B5:B8)</f>
        <v>390956</v>
      </c>
      <c r="C10" s="56">
        <f>SUM(C5:C8)</f>
        <v>163674</v>
      </c>
      <c r="D10" s="56">
        <f>SUM(D5:D8)</f>
        <v>554630</v>
      </c>
      <c r="E10" s="57" t="s">
        <v>46</v>
      </c>
      <c r="F10" s="58">
        <f>SUM(F5:F9)</f>
        <v>251</v>
      </c>
      <c r="G10" s="58">
        <f>G5+G6+G7+8</f>
        <v>420</v>
      </c>
      <c r="H10" s="59">
        <v>3.99</v>
      </c>
      <c r="I10" s="60"/>
      <c r="J10" s="53"/>
      <c r="K10" s="53"/>
      <c r="M10" s="2"/>
      <c r="N10" s="2"/>
      <c r="O10" s="85"/>
    </row>
    <row r="11" spans="1:15" s="36" customFormat="1" ht="12.75">
      <c r="A11" s="49"/>
      <c r="E11" s="49"/>
      <c r="H11" s="55"/>
      <c r="M11" s="2"/>
      <c r="N11" s="2"/>
      <c r="O11" s="51"/>
    </row>
    <row r="12" spans="1:15" s="52" customFormat="1" ht="12.75">
      <c r="A12" s="82" t="s">
        <v>23</v>
      </c>
      <c r="E12" s="53"/>
      <c r="H12" s="54"/>
      <c r="M12" s="2"/>
      <c r="N12" s="2"/>
      <c r="O12" s="85"/>
    </row>
    <row r="13" spans="1:15" s="98" customFormat="1" ht="51.75" thickBot="1">
      <c r="A13" s="92" t="s">
        <v>28</v>
      </c>
      <c r="B13" s="93"/>
      <c r="C13" s="93"/>
      <c r="D13" s="93"/>
      <c r="E13" s="94" t="s">
        <v>24</v>
      </c>
      <c r="F13" s="93" t="s">
        <v>25</v>
      </c>
      <c r="G13" s="93" t="s">
        <v>25</v>
      </c>
      <c r="H13" s="95" t="s">
        <v>26</v>
      </c>
      <c r="I13" s="93" t="s">
        <v>26</v>
      </c>
      <c r="J13" s="96" t="s">
        <v>15</v>
      </c>
      <c r="K13" s="93" t="s">
        <v>27</v>
      </c>
      <c r="L13" s="94" t="s">
        <v>93</v>
      </c>
      <c r="M13" s="2"/>
      <c r="N13" s="2"/>
      <c r="O13" s="97"/>
    </row>
    <row r="14" spans="1:8" s="2" customFormat="1" ht="13.5" thickTop="1">
      <c r="A14" s="5"/>
      <c r="E14" s="5"/>
      <c r="H14" s="3"/>
    </row>
    <row r="15" spans="1:8" s="2" customFormat="1" ht="12.75">
      <c r="A15" s="109" t="s">
        <v>45</v>
      </c>
      <c r="B15" s="109"/>
      <c r="C15" s="109"/>
      <c r="D15" s="109"/>
      <c r="E15" s="109"/>
      <c r="H15" s="3"/>
    </row>
    <row r="16" spans="1:8" s="2" customFormat="1" ht="13.5" customHeight="1">
      <c r="A16" s="108"/>
      <c r="B16" s="108"/>
      <c r="E16" s="5"/>
      <c r="H16" s="3"/>
    </row>
    <row r="17" spans="1:8" s="2" customFormat="1" ht="12.75">
      <c r="A17" s="5"/>
      <c r="E17" s="5"/>
      <c r="H17" s="3"/>
    </row>
    <row r="18" spans="1:8" s="2" customFormat="1" ht="12.75">
      <c r="A18" s="10"/>
      <c r="E18" s="5"/>
      <c r="H18" s="3"/>
    </row>
    <row r="19" spans="1:8" s="2" customFormat="1" ht="21.75" customHeight="1">
      <c r="A19" s="7"/>
      <c r="E19" s="5"/>
      <c r="H19" s="3"/>
    </row>
    <row r="20" spans="1:8" s="2" customFormat="1" ht="35.25" customHeight="1">
      <c r="A20" s="7"/>
      <c r="E20" s="5"/>
      <c r="H20" s="3"/>
    </row>
    <row r="21" spans="1:8" s="2" customFormat="1" ht="37.5" customHeight="1">
      <c r="A21" s="7"/>
      <c r="E21" s="5"/>
      <c r="H21" s="3"/>
    </row>
    <row r="22" spans="1:8" s="2" customFormat="1" ht="36.75" customHeight="1">
      <c r="A22" s="7"/>
      <c r="E22" s="5"/>
      <c r="H22" s="3"/>
    </row>
    <row r="23" spans="1:8" s="2" customFormat="1" ht="12.75">
      <c r="A23" s="11"/>
      <c r="E23" s="5"/>
      <c r="H23" s="3"/>
    </row>
    <row r="24" spans="1:8" s="2" customFormat="1" ht="12.75">
      <c r="A24" s="11"/>
      <c r="E24" s="5"/>
      <c r="H24" s="3"/>
    </row>
    <row r="25" spans="1:8" s="2" customFormat="1" ht="12.75">
      <c r="A25" s="79"/>
      <c r="E25" s="5"/>
      <c r="H25" s="3"/>
    </row>
    <row r="26" spans="1:15" s="34" customFormat="1" ht="12.75">
      <c r="A26" s="47"/>
      <c r="E26" s="47"/>
      <c r="H26" s="46"/>
      <c r="L26" s="91"/>
      <c r="M26" s="2"/>
      <c r="N26" s="2"/>
      <c r="O26" s="86"/>
    </row>
    <row r="27" ht="12.75">
      <c r="A27" s="83"/>
    </row>
    <row r="28" ht="12.75">
      <c r="A28" s="25"/>
    </row>
  </sheetData>
  <mergeCells count="3">
    <mergeCell ref="A1:L1"/>
    <mergeCell ref="A16:B16"/>
    <mergeCell ref="A15:E15"/>
  </mergeCells>
  <printOptions horizontalCentered="1" verticalCentered="1"/>
  <pageMargins left="0.25" right="0.25" top="0.5" bottom="0.5" header="0.5" footer="0.5"/>
  <pageSetup horizontalDpi="600" verticalDpi="600" orientation="landscape" paperSize="3" r:id="rId1"/>
</worksheet>
</file>

<file path=xl/worksheets/sheet2.xml><?xml version="1.0" encoding="utf-8"?>
<worksheet xmlns="http://schemas.openxmlformats.org/spreadsheetml/2006/main" xmlns:r="http://schemas.openxmlformats.org/officeDocument/2006/relationships">
  <dimension ref="A2:K20"/>
  <sheetViews>
    <sheetView workbookViewId="0" topLeftCell="A2">
      <selection activeCell="C9" sqref="C9"/>
    </sheetView>
  </sheetViews>
  <sheetFormatPr defaultColWidth="9.140625" defaultRowHeight="12.75"/>
  <cols>
    <col min="1" max="1" width="34.28125" style="8" customWidth="1"/>
    <col min="2" max="2" width="11.140625" style="8" customWidth="1"/>
    <col min="3" max="3" width="10.8515625" style="8" customWidth="1"/>
    <col min="4" max="4" width="11.28125" style="8" customWidth="1"/>
    <col min="5" max="5" width="12.7109375" style="8" customWidth="1"/>
    <col min="6" max="6" width="13.28125" style="12" customWidth="1"/>
    <col min="7" max="7" width="13.421875" style="12" customWidth="1"/>
    <col min="8" max="8" width="12.57421875" style="12" customWidth="1"/>
    <col min="9" max="9" width="12.00390625" style="12" customWidth="1"/>
    <col min="10" max="10" width="9.140625" style="12" customWidth="1"/>
    <col min="11" max="11" width="11.57421875" style="12" customWidth="1"/>
    <col min="12" max="16384" width="9.140625" style="8" customWidth="1"/>
  </cols>
  <sheetData>
    <row r="2" spans="1:5" ht="12.75">
      <c r="A2" s="110" t="s">
        <v>87</v>
      </c>
      <c r="B2" s="110"/>
      <c r="C2" s="110"/>
      <c r="D2" s="110"/>
      <c r="E2" s="110"/>
    </row>
    <row r="3" spans="1:5" ht="12.75">
      <c r="A3" s="4"/>
      <c r="B3" s="4"/>
      <c r="C3" s="4"/>
      <c r="D3" s="4"/>
      <c r="E3" s="1"/>
    </row>
    <row r="4" spans="1:11" s="35" customFormat="1" ht="51.75" thickBot="1">
      <c r="A4" s="35" t="s">
        <v>0</v>
      </c>
      <c r="B4" s="35" t="s">
        <v>58</v>
      </c>
      <c r="C4" s="35" t="s">
        <v>55</v>
      </c>
      <c r="D4" s="35" t="s">
        <v>56</v>
      </c>
      <c r="E4" s="35" t="s">
        <v>30</v>
      </c>
      <c r="F4" s="71" t="s">
        <v>32</v>
      </c>
      <c r="G4" s="71" t="s">
        <v>31</v>
      </c>
      <c r="H4" s="71" t="s">
        <v>33</v>
      </c>
      <c r="I4" s="71" t="s">
        <v>36</v>
      </c>
      <c r="J4" s="71" t="s">
        <v>34</v>
      </c>
      <c r="K4" s="71" t="s">
        <v>35</v>
      </c>
    </row>
    <row r="5" spans="1:11" s="70" customFormat="1" ht="30" customHeight="1" thickTop="1">
      <c r="A5" s="68" t="s">
        <v>5</v>
      </c>
      <c r="B5" s="28" t="s">
        <v>59</v>
      </c>
      <c r="C5" s="69">
        <v>37288</v>
      </c>
      <c r="D5" s="28">
        <v>238</v>
      </c>
      <c r="E5" s="29">
        <v>326</v>
      </c>
      <c r="F5" s="87">
        <f>E5*0.95</f>
        <v>309.7</v>
      </c>
      <c r="G5" s="87">
        <f>E5-F5</f>
        <v>16.30000000000001</v>
      </c>
      <c r="H5" s="87">
        <v>107</v>
      </c>
      <c r="I5" s="87">
        <v>45</v>
      </c>
      <c r="J5" s="87">
        <f>F5-I5</f>
        <v>264.7</v>
      </c>
      <c r="K5" s="87">
        <f>0.8*I5</f>
        <v>36</v>
      </c>
    </row>
    <row r="6" spans="1:11" s="63" customFormat="1" ht="44.25" customHeight="1">
      <c r="A6" s="61" t="s">
        <v>9</v>
      </c>
      <c r="B6" s="21">
        <v>2004</v>
      </c>
      <c r="C6" s="62" t="s">
        <v>91</v>
      </c>
      <c r="D6" s="21">
        <v>225</v>
      </c>
      <c r="E6" s="22">
        <v>364</v>
      </c>
      <c r="F6" s="88">
        <f>E6*0.95</f>
        <v>345.8</v>
      </c>
      <c r="G6" s="88">
        <f>E6-F6</f>
        <v>18.19999999999999</v>
      </c>
      <c r="H6" s="88">
        <v>60</v>
      </c>
      <c r="I6" s="88">
        <f>H6-G6</f>
        <v>41.80000000000001</v>
      </c>
      <c r="J6" s="88">
        <f>F6-I6</f>
        <v>304</v>
      </c>
      <c r="K6" s="88">
        <f>I6*0.8</f>
        <v>33.44000000000001</v>
      </c>
    </row>
    <row r="7" spans="1:11" s="63" customFormat="1" ht="34.5" customHeight="1">
      <c r="A7" s="61" t="s">
        <v>10</v>
      </c>
      <c r="B7" s="21" t="s">
        <v>60</v>
      </c>
      <c r="C7" s="62">
        <v>37288</v>
      </c>
      <c r="D7" s="21">
        <v>184</v>
      </c>
      <c r="E7" s="22">
        <v>248</v>
      </c>
      <c r="F7" s="88">
        <f>E7*0.95</f>
        <v>235.6</v>
      </c>
      <c r="G7" s="88">
        <f>E7-F7</f>
        <v>12.400000000000006</v>
      </c>
      <c r="H7" s="88">
        <v>79</v>
      </c>
      <c r="I7" s="88">
        <f>H7-G7</f>
        <v>66.6</v>
      </c>
      <c r="J7" s="88">
        <f>F7-I7</f>
        <v>169</v>
      </c>
      <c r="K7" s="88">
        <f>I7*0.8</f>
        <v>53.28</v>
      </c>
    </row>
    <row r="8" spans="1:11" s="63" customFormat="1" ht="40.5" customHeight="1">
      <c r="A8" s="61" t="s">
        <v>11</v>
      </c>
      <c r="B8" s="21">
        <v>1994</v>
      </c>
      <c r="C8" s="62" t="s">
        <v>91</v>
      </c>
      <c r="D8" s="21">
        <v>41</v>
      </c>
      <c r="E8" s="22">
        <v>63</v>
      </c>
      <c r="F8" s="88">
        <f>E8*0.95</f>
        <v>59.849999999999994</v>
      </c>
      <c r="G8" s="88">
        <f>E8-F8</f>
        <v>3.1500000000000057</v>
      </c>
      <c r="H8" s="88">
        <v>5</v>
      </c>
      <c r="I8" s="88">
        <v>2</v>
      </c>
      <c r="J8" s="88">
        <f>F8-I8</f>
        <v>57.849999999999994</v>
      </c>
      <c r="K8" s="88">
        <v>0</v>
      </c>
    </row>
    <row r="9" spans="1:11" s="67" customFormat="1" ht="44.25" customHeight="1" thickBot="1">
      <c r="A9" s="64" t="s">
        <v>29</v>
      </c>
      <c r="B9" s="65" t="s">
        <v>26</v>
      </c>
      <c r="C9" s="66">
        <v>37288</v>
      </c>
      <c r="D9" s="65">
        <v>31</v>
      </c>
      <c r="E9" s="89">
        <v>50</v>
      </c>
      <c r="F9" s="90">
        <f>E9*0.95</f>
        <v>47.5</v>
      </c>
      <c r="G9" s="90">
        <v>2</v>
      </c>
      <c r="H9" s="90">
        <v>0</v>
      </c>
      <c r="I9" s="90">
        <v>0</v>
      </c>
      <c r="J9" s="90">
        <v>48</v>
      </c>
      <c r="K9" s="90">
        <v>0</v>
      </c>
    </row>
    <row r="10" spans="1:11" s="99" customFormat="1" ht="13.5" thickTop="1">
      <c r="A10" s="100" t="s">
        <v>39</v>
      </c>
      <c r="B10" s="100"/>
      <c r="C10" s="100"/>
      <c r="D10" s="101">
        <v>719</v>
      </c>
      <c r="E10" s="101">
        <f aca="true" t="shared" si="0" ref="E10:K10">SUM(E5:E9)</f>
        <v>1051</v>
      </c>
      <c r="F10" s="102">
        <v>1000</v>
      </c>
      <c r="G10" s="102">
        <v>51</v>
      </c>
      <c r="H10" s="102">
        <f t="shared" si="0"/>
        <v>251</v>
      </c>
      <c r="I10" s="102">
        <f t="shared" si="0"/>
        <v>155.4</v>
      </c>
      <c r="J10" s="102">
        <f t="shared" si="0"/>
        <v>843.5500000000001</v>
      </c>
      <c r="K10" s="102">
        <f t="shared" si="0"/>
        <v>122.72000000000001</v>
      </c>
    </row>
    <row r="11" spans="4:11" s="78" customFormat="1" ht="12.75">
      <c r="D11" s="105"/>
      <c r="E11" s="105"/>
      <c r="F11" s="106"/>
      <c r="G11" s="106"/>
      <c r="H11" s="106"/>
      <c r="I11" s="106"/>
      <c r="J11" s="106"/>
      <c r="K11" s="106"/>
    </row>
    <row r="12" spans="1:11" s="78" customFormat="1" ht="12.75">
      <c r="A12" s="9" t="s">
        <v>92</v>
      </c>
      <c r="D12" s="105"/>
      <c r="E12" s="105"/>
      <c r="F12" s="106"/>
      <c r="G12" s="106"/>
      <c r="H12" s="106"/>
      <c r="I12" s="106"/>
      <c r="J12" s="106"/>
      <c r="K12" s="106"/>
    </row>
    <row r="13" spans="5:11" s="13" customFormat="1" ht="12.75">
      <c r="E13" s="14"/>
      <c r="F13" s="15"/>
      <c r="G13" s="15"/>
      <c r="H13" s="15"/>
      <c r="I13" s="15"/>
      <c r="J13" s="15"/>
      <c r="K13" s="15"/>
    </row>
    <row r="14" spans="1:11" s="13" customFormat="1" ht="12.75">
      <c r="A14" s="8" t="s">
        <v>57</v>
      </c>
      <c r="B14" s="8"/>
      <c r="E14" s="14"/>
      <c r="F14" s="15"/>
      <c r="G14" s="15"/>
      <c r="H14" s="15"/>
      <c r="I14" s="15"/>
      <c r="J14" s="15"/>
      <c r="K14" s="15"/>
    </row>
    <row r="15" spans="1:5" ht="12.75">
      <c r="A15" s="6"/>
      <c r="B15" s="6"/>
      <c r="C15" s="6"/>
      <c r="D15" s="6"/>
      <c r="E15" s="1"/>
    </row>
    <row r="16" spans="1:5" ht="12.75">
      <c r="A16" s="12" t="s">
        <v>40</v>
      </c>
      <c r="B16" s="12"/>
      <c r="C16" s="12"/>
      <c r="D16" s="12"/>
      <c r="E16" s="1"/>
    </row>
    <row r="17" spans="1:5" ht="12.75">
      <c r="A17" s="12"/>
      <c r="B17" s="12"/>
      <c r="C17" s="12"/>
      <c r="D17" s="12"/>
      <c r="E17" s="1"/>
    </row>
    <row r="18" spans="1:5" ht="51">
      <c r="A18" s="6" t="s">
        <v>37</v>
      </c>
      <c r="B18" s="6"/>
      <c r="C18" s="6"/>
      <c r="D18" s="6"/>
      <c r="E18" s="1"/>
    </row>
    <row r="19" spans="1:5" ht="12.75">
      <c r="A19" s="4"/>
      <c r="B19" s="4"/>
      <c r="C19" s="4"/>
      <c r="D19" s="4"/>
      <c r="E19" s="1"/>
    </row>
    <row r="20" spans="1:4" ht="76.5">
      <c r="A20" s="16" t="s">
        <v>38</v>
      </c>
      <c r="B20" s="4"/>
      <c r="C20" s="4"/>
      <c r="D20" s="4"/>
    </row>
  </sheetData>
  <mergeCells count="1">
    <mergeCell ref="A2:E2"/>
  </mergeCells>
  <printOptions horizontalCentered="1" verticalCentered="1"/>
  <pageMargins left="0.49" right="0.75" top="1" bottom="1" header="0.5" footer="0.5"/>
  <pageSetup horizontalDpi="600" verticalDpi="600" orientation="landscape" paperSize="3" r:id="rId1"/>
</worksheet>
</file>

<file path=xl/worksheets/sheet3.xml><?xml version="1.0" encoding="utf-8"?>
<worksheet xmlns="http://schemas.openxmlformats.org/spreadsheetml/2006/main" xmlns:r="http://schemas.openxmlformats.org/officeDocument/2006/relationships">
  <dimension ref="A1:N11"/>
  <sheetViews>
    <sheetView workbookViewId="0" topLeftCell="A1">
      <selection activeCell="K4" sqref="K4"/>
    </sheetView>
  </sheetViews>
  <sheetFormatPr defaultColWidth="9.140625" defaultRowHeight="12.75"/>
  <cols>
    <col min="1" max="1" width="24.8515625" style="77" customWidth="1"/>
    <col min="2" max="2" width="16.28125" style="8" customWidth="1"/>
    <col min="3" max="4" width="19.00390625" style="8" customWidth="1"/>
    <col min="5" max="5" width="22.140625" style="8" customWidth="1"/>
    <col min="6" max="6" width="11.28125" style="8" customWidth="1"/>
    <col min="7" max="7" width="9.140625" style="8" customWidth="1"/>
    <col min="8" max="8" width="30.421875" style="85" customWidth="1"/>
    <col min="9" max="13" width="9.140625" style="9" customWidth="1"/>
    <col min="14" max="16384" width="9.140625" style="8" customWidth="1"/>
  </cols>
  <sheetData>
    <row r="1" spans="1:8" s="9" customFormat="1" ht="12.75">
      <c r="A1" s="78" t="s">
        <v>86</v>
      </c>
      <c r="H1" s="2"/>
    </row>
    <row r="2" spans="8:13" s="76" customFormat="1" ht="12.75">
      <c r="H2" s="41"/>
      <c r="I2" s="9"/>
      <c r="J2" s="9"/>
      <c r="K2" s="9"/>
      <c r="L2" s="9"/>
      <c r="M2" s="9"/>
    </row>
    <row r="3" spans="1:14" s="75" customFormat="1" ht="13.5" thickBot="1">
      <c r="A3" s="38" t="s">
        <v>0</v>
      </c>
      <c r="B3" s="74" t="s">
        <v>61</v>
      </c>
      <c r="C3" s="38" t="s">
        <v>64</v>
      </c>
      <c r="D3" s="38" t="s">
        <v>65</v>
      </c>
      <c r="E3" s="38" t="s">
        <v>63</v>
      </c>
      <c r="F3" s="38" t="s">
        <v>69</v>
      </c>
      <c r="G3" s="38" t="s">
        <v>62</v>
      </c>
      <c r="H3" s="35" t="s">
        <v>74</v>
      </c>
      <c r="I3" s="9"/>
      <c r="J3" s="9"/>
      <c r="K3" s="9"/>
      <c r="L3" s="9"/>
      <c r="M3" s="9"/>
      <c r="N3" s="103"/>
    </row>
    <row r="4" spans="1:14" s="70" customFormat="1" ht="60.75" customHeight="1" thickTop="1">
      <c r="A4" s="68" t="s">
        <v>5</v>
      </c>
      <c r="B4" s="69">
        <v>38200</v>
      </c>
      <c r="C4" s="73" t="s">
        <v>67</v>
      </c>
      <c r="D4" s="73" t="s">
        <v>76</v>
      </c>
      <c r="E4" s="28" t="s">
        <v>68</v>
      </c>
      <c r="F4" s="28">
        <v>55</v>
      </c>
      <c r="G4" s="28">
        <v>0</v>
      </c>
      <c r="H4" s="28"/>
      <c r="I4" s="5"/>
      <c r="J4" s="9"/>
      <c r="K4" s="9"/>
      <c r="L4" s="9"/>
      <c r="M4" s="9"/>
      <c r="N4" s="84"/>
    </row>
    <row r="5" spans="1:14" s="63" customFormat="1" ht="89.25">
      <c r="A5" s="61"/>
      <c r="B5" s="62">
        <v>36739</v>
      </c>
      <c r="C5" s="72" t="s">
        <v>77</v>
      </c>
      <c r="D5" s="72" t="s">
        <v>66</v>
      </c>
      <c r="E5" s="21" t="s">
        <v>68</v>
      </c>
      <c r="F5" s="21">
        <v>600</v>
      </c>
      <c r="G5" s="21">
        <v>0</v>
      </c>
      <c r="H5" s="22" t="s">
        <v>90</v>
      </c>
      <c r="I5" s="5"/>
      <c r="J5" s="9"/>
      <c r="K5" s="9"/>
      <c r="L5" s="9"/>
      <c r="M5" s="9"/>
      <c r="N5" s="104"/>
    </row>
    <row r="6" spans="1:14" s="63" customFormat="1" ht="63.75">
      <c r="A6" s="61"/>
      <c r="B6" s="62">
        <v>35796</v>
      </c>
      <c r="C6" s="25" t="s">
        <v>78</v>
      </c>
      <c r="D6" s="21" t="s">
        <v>70</v>
      </c>
      <c r="E6" s="21" t="s">
        <v>71</v>
      </c>
      <c r="F6" s="21">
        <v>622</v>
      </c>
      <c r="G6" s="21">
        <v>114</v>
      </c>
      <c r="H6" s="21" t="s">
        <v>72</v>
      </c>
      <c r="I6" s="5"/>
      <c r="J6" s="9"/>
      <c r="K6" s="9"/>
      <c r="L6" s="9"/>
      <c r="M6" s="9"/>
      <c r="N6" s="104"/>
    </row>
    <row r="7" spans="1:14" s="63" customFormat="1" ht="76.5">
      <c r="A7" s="61"/>
      <c r="B7" s="62">
        <v>34547</v>
      </c>
      <c r="C7" s="21" t="s">
        <v>79</v>
      </c>
      <c r="D7" s="21" t="s">
        <v>73</v>
      </c>
      <c r="E7" s="21" t="s">
        <v>75</v>
      </c>
      <c r="F7" s="21">
        <v>889</v>
      </c>
      <c r="G7" s="21">
        <v>246</v>
      </c>
      <c r="H7" s="21" t="s">
        <v>80</v>
      </c>
      <c r="I7" s="5"/>
      <c r="J7" s="9"/>
      <c r="K7" s="9"/>
      <c r="L7" s="9"/>
      <c r="M7" s="9"/>
      <c r="N7" s="104"/>
    </row>
    <row r="8" spans="1:14" s="63" customFormat="1" ht="42.75" customHeight="1">
      <c r="A8" s="61" t="s">
        <v>9</v>
      </c>
      <c r="B8" s="62">
        <v>31594</v>
      </c>
      <c r="C8" s="21" t="s">
        <v>81</v>
      </c>
      <c r="D8" s="21" t="s">
        <v>82</v>
      </c>
      <c r="E8" s="21" t="s">
        <v>83</v>
      </c>
      <c r="F8" s="21">
        <v>131</v>
      </c>
      <c r="G8" s="21">
        <v>0</v>
      </c>
      <c r="H8" s="21"/>
      <c r="I8" s="5"/>
      <c r="J8" s="9"/>
      <c r="K8" s="9"/>
      <c r="L8" s="9"/>
      <c r="M8" s="9"/>
      <c r="N8" s="104"/>
    </row>
    <row r="9" spans="1:14" s="63" customFormat="1" ht="38.25">
      <c r="A9" s="61" t="s">
        <v>10</v>
      </c>
      <c r="B9" s="62">
        <v>36039</v>
      </c>
      <c r="C9" s="21" t="s">
        <v>84</v>
      </c>
      <c r="D9" s="21" t="s">
        <v>26</v>
      </c>
      <c r="E9" s="21" t="s">
        <v>71</v>
      </c>
      <c r="F9" s="21">
        <v>256</v>
      </c>
      <c r="G9" s="21">
        <v>78</v>
      </c>
      <c r="H9" s="21" t="s">
        <v>85</v>
      </c>
      <c r="I9" s="5"/>
      <c r="J9" s="9"/>
      <c r="K9" s="9"/>
      <c r="L9" s="9"/>
      <c r="M9" s="9"/>
      <c r="N9" s="104"/>
    </row>
    <row r="10" spans="1:14" s="63" customFormat="1" ht="36.75" customHeight="1">
      <c r="A10" s="61" t="s">
        <v>11</v>
      </c>
      <c r="B10" s="21" t="s">
        <v>15</v>
      </c>
      <c r="C10" s="21" t="s">
        <v>26</v>
      </c>
      <c r="D10" s="21" t="s">
        <v>26</v>
      </c>
      <c r="E10" s="21" t="s">
        <v>26</v>
      </c>
      <c r="F10" s="21" t="s">
        <v>26</v>
      </c>
      <c r="G10" s="21" t="s">
        <v>26</v>
      </c>
      <c r="H10" s="21"/>
      <c r="I10" s="5"/>
      <c r="J10" s="9"/>
      <c r="K10" s="9"/>
      <c r="L10" s="9"/>
      <c r="M10" s="9"/>
      <c r="N10" s="104"/>
    </row>
    <row r="11" spans="1:14" s="63" customFormat="1" ht="38.25">
      <c r="A11" s="61" t="s">
        <v>29</v>
      </c>
      <c r="B11" s="21" t="s">
        <v>15</v>
      </c>
      <c r="C11" s="21" t="s">
        <v>26</v>
      </c>
      <c r="D11" s="21" t="s">
        <v>26</v>
      </c>
      <c r="E11" s="21" t="s">
        <v>26</v>
      </c>
      <c r="F11" s="21" t="s">
        <v>26</v>
      </c>
      <c r="G11" s="21" t="s">
        <v>26</v>
      </c>
      <c r="H11" s="21"/>
      <c r="I11" s="5"/>
      <c r="J11" s="9"/>
      <c r="K11" s="9"/>
      <c r="L11" s="9"/>
      <c r="M11" s="9"/>
      <c r="N11" s="104"/>
    </row>
  </sheetData>
  <printOptions horizontalCentered="1" verticalCentered="1"/>
  <pageMargins left="1" right="0.75" top="1" bottom="1" header="0.5" footer="0.5"/>
  <pageSetup horizontalDpi="600" verticalDpi="600" orientation="landscape" paperSize="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s1richar</dc:creator>
  <cp:keywords/>
  <dc:description/>
  <cp:lastModifiedBy>Cathy Barcomb-</cp:lastModifiedBy>
  <cp:lastPrinted>2004-10-01T21:38:29Z</cp:lastPrinted>
  <dcterms:created xsi:type="dcterms:W3CDTF">2004-09-08T17:22:13Z</dcterms:created>
  <dcterms:modified xsi:type="dcterms:W3CDTF">2005-01-27T22:53:20Z</dcterms:modified>
  <cp:category/>
  <cp:version/>
  <cp:contentType/>
  <cp:contentStatus/>
</cp:coreProperties>
</file>